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27047177-0EBC-4D08-B73E-0CDDBFB4DECF}" xr6:coauthVersionLast="47" xr6:coauthVersionMax="47" xr10:uidLastSave="{00000000-0000-0000-0000-000000000000}"/>
  <bookViews>
    <workbookView xWindow="13440" yWindow="0" windowWidth="13440" windowHeight="16200" activeTab="2" xr2:uid="{3D63249C-FD42-4B2F-AE9E-5CB10AFC825A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44" i="3" l="1"/>
  <c r="G44" i="3"/>
  <c r="H44" i="3"/>
  <c r="I44" i="3"/>
  <c r="J44" i="3"/>
  <c r="K44" i="3"/>
  <c r="F45" i="3"/>
  <c r="G45" i="3"/>
  <c r="H45" i="3"/>
  <c r="I45" i="3"/>
  <c r="J45" i="3"/>
  <c r="K45" i="3"/>
  <c r="F46" i="3"/>
  <c r="G46" i="3"/>
  <c r="H46" i="3"/>
  <c r="I46" i="3"/>
  <c r="J46" i="3"/>
  <c r="K46" i="3"/>
  <c r="F47" i="3"/>
  <c r="G47" i="3"/>
  <c r="H47" i="3"/>
  <c r="I47" i="3"/>
  <c r="J47" i="3"/>
  <c r="K47" i="3"/>
  <c r="G43" i="3"/>
  <c r="H43" i="3"/>
  <c r="I43" i="3"/>
  <c r="J43" i="3"/>
  <c r="K43" i="3"/>
  <c r="F43" i="3"/>
  <c r="K42" i="3"/>
  <c r="J42" i="3"/>
  <c r="I42" i="3"/>
  <c r="H42" i="3"/>
  <c r="G42" i="3"/>
  <c r="F42" i="3"/>
  <c r="K72" i="3"/>
  <c r="F69" i="3"/>
  <c r="F63" i="3" s="1"/>
  <c r="F76" i="3" s="1"/>
  <c r="K69" i="3"/>
  <c r="K64" i="3" s="1"/>
  <c r="K77" i="3" s="1"/>
  <c r="J64" i="3"/>
  <c r="J77" i="3" s="1"/>
  <c r="J63" i="3"/>
  <c r="J76" i="3" s="1"/>
  <c r="J62" i="3"/>
  <c r="J75" i="3" s="1"/>
  <c r="J61" i="3"/>
  <c r="J74" i="3" s="1"/>
  <c r="J60" i="3"/>
  <c r="J73" i="3" s="1"/>
  <c r="I77" i="3"/>
  <c r="H77" i="3"/>
  <c r="G77" i="3"/>
  <c r="I76" i="3"/>
  <c r="I86" i="3" s="1"/>
  <c r="H76" i="3"/>
  <c r="G76" i="3"/>
  <c r="I75" i="3"/>
  <c r="H75" i="3"/>
  <c r="G75" i="3"/>
  <c r="I74" i="3"/>
  <c r="H74" i="3"/>
  <c r="G74" i="3"/>
  <c r="I73" i="3"/>
  <c r="H73" i="3"/>
  <c r="G73" i="3"/>
  <c r="J72" i="3"/>
  <c r="I72" i="3"/>
  <c r="I84" i="3" s="1"/>
  <c r="H72" i="3"/>
  <c r="H84" i="3" s="1"/>
  <c r="G72" i="3"/>
  <c r="G84" i="3" s="1"/>
  <c r="F72" i="3"/>
  <c r="F65" i="3"/>
  <c r="G65" i="3"/>
  <c r="I54" i="3"/>
  <c r="I65" i="3" s="1"/>
  <c r="J54" i="3"/>
  <c r="J65" i="3" s="1"/>
  <c r="K54" i="3"/>
  <c r="K65" i="3" s="1"/>
  <c r="L54" i="3"/>
  <c r="L65" i="3" s="1"/>
  <c r="H54" i="3"/>
  <c r="H65" i="3" s="1"/>
  <c r="L56" i="3"/>
  <c r="K56" i="3"/>
  <c r="J56" i="3"/>
  <c r="I56" i="3"/>
  <c r="H56" i="3"/>
  <c r="I38" i="2"/>
  <c r="G33" i="3"/>
  <c r="H33" i="3"/>
  <c r="I33" i="3"/>
  <c r="J33" i="3"/>
  <c r="K33" i="3"/>
  <c r="F34" i="3"/>
  <c r="G34" i="3"/>
  <c r="H34" i="3"/>
  <c r="I34" i="3"/>
  <c r="J34" i="3"/>
  <c r="K34" i="3"/>
  <c r="G35" i="3"/>
  <c r="H35" i="3"/>
  <c r="I35" i="3"/>
  <c r="J35" i="3"/>
  <c r="K35" i="3"/>
  <c r="G36" i="3"/>
  <c r="H36" i="3"/>
  <c r="I36" i="3"/>
  <c r="J36" i="3"/>
  <c r="K36" i="3"/>
  <c r="G37" i="3"/>
  <c r="H37" i="3"/>
  <c r="I37" i="3"/>
  <c r="J37" i="3"/>
  <c r="K37" i="3"/>
  <c r="G32" i="3"/>
  <c r="H32" i="3"/>
  <c r="I32" i="3"/>
  <c r="J32" i="3"/>
  <c r="K32" i="3"/>
  <c r="F32" i="3"/>
  <c r="J9" i="3"/>
  <c r="F21" i="3"/>
  <c r="F22" i="3"/>
  <c r="F35" i="3" s="1"/>
  <c r="F23" i="3"/>
  <c r="F36" i="3" s="1"/>
  <c r="F24" i="3"/>
  <c r="F37" i="3" s="1"/>
  <c r="F20" i="3"/>
  <c r="F33" i="3" s="1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G87" i="3" l="1"/>
  <c r="J83" i="3"/>
  <c r="I87" i="3"/>
  <c r="H87" i="3"/>
  <c r="J84" i="3"/>
  <c r="J85" i="3"/>
  <c r="I83" i="3"/>
  <c r="F86" i="3"/>
  <c r="J86" i="3"/>
  <c r="J87" i="3"/>
  <c r="K87" i="3"/>
  <c r="H83" i="3"/>
  <c r="I85" i="3"/>
  <c r="G86" i="3"/>
  <c r="G85" i="3"/>
  <c r="H86" i="3"/>
  <c r="H85" i="3"/>
  <c r="F62" i="3"/>
  <c r="F75" i="3" s="1"/>
  <c r="F85" i="3" s="1"/>
  <c r="G83" i="3"/>
  <c r="F64" i="3"/>
  <c r="F77" i="3" s="1"/>
  <c r="F87" i="3" s="1"/>
  <c r="F60" i="3"/>
  <c r="F73" i="3" s="1"/>
  <c r="F83" i="3" s="1"/>
  <c r="F61" i="3"/>
  <c r="F74" i="3" s="1"/>
  <c r="F84" i="3" s="1"/>
  <c r="K60" i="3"/>
  <c r="K73" i="3" s="1"/>
  <c r="K83" i="3" s="1"/>
  <c r="K61" i="3"/>
  <c r="K74" i="3" s="1"/>
  <c r="K84" i="3" s="1"/>
  <c r="K62" i="3"/>
  <c r="K75" i="3" s="1"/>
  <c r="K85" i="3" s="1"/>
  <c r="K63" i="3"/>
  <c r="K76" i="3" s="1"/>
  <c r="K86" i="3" s="1"/>
  <c r="K16" i="2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</calcChain>
</file>

<file path=xl/sharedStrings.xml><?xml version="1.0" encoding="utf-8"?>
<sst xmlns="http://schemas.openxmlformats.org/spreadsheetml/2006/main" count="228" uniqueCount="100">
  <si>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</si>
  <si>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</si>
  <si>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</si>
  <si>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</si>
  <si>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</si>
  <si>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</si>
  <si>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</si>
  <si>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</si>
  <si>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</si>
  <si>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</si>
  <si>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</si>
  <si>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</si>
  <si>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</si>
  <si>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</si>
  <si>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</si>
  <si>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</si>
  <si>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</si>
  <si>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</si>
  <si>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</si>
  <si>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</si>
  <si>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</si>
  <si>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</si>
  <si>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</si>
  <si>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</si>
  <si>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</si>
  <si>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</si>
  <si>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</si>
  <si>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</si>
  <si>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</si>
  <si>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</si>
  <si>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</si>
  <si>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</si>
  <si>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</si>
  <si>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</si>
  <si>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</si>
  <si>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</si>
  <si>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</si>
  <si>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</si>
  <si>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</si>
  <si>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</si>
  <si>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</si>
  <si>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</si>
  <si>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</si>
  <si>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</si>
  <si>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</si>
  <si>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</si>
  <si>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</si>
  <si>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</si>
  <si>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</si>
  <si>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</si>
  <si>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</si>
  <si>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</si>
  <si>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</si>
  <si>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</si>
  <si>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</si>
  <si>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</si>
  <si>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</si>
  <si>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</si>
  <si>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</si>
  <si>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</si>
  <si>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</si>
  <si>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</si>
  <si>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</si>
  <si>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</si>
  <si>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</si>
  <si>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</si>
  <si>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</si>
  <si>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</si>
  <si>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</si>
  <si>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</si>
  <si>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</si>
  <si>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</si>
  <si>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</si>
  <si>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</si>
  <si>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</si>
  <si>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</si>
  <si>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</si>
  <si>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</si>
  <si>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</si>
  <si>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</si>
  <si>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</si>
  <si>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</si>
  <si>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</si>
  <si>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</si>
  <si>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</si>
  <si>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</si>
  <si>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</si>
  <si>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</si>
  <si>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</si>
  <si>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</si>
  <si>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</si>
  <si>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</si>
  <si>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</si>
  <si>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</si>
  <si>
    <t>test2</t>
    <phoneticPr fontId="1" type="noConversion"/>
  </si>
  <si>
    <t>다시 탄성력 측정</t>
    <phoneticPr fontId="1" type="noConversion"/>
  </si>
  <si>
    <t>처음 측정</t>
    <phoneticPr fontId="1" type="noConversion"/>
  </si>
  <si>
    <t>0(초기화)</t>
    <phoneticPr fontId="1" type="noConversion"/>
  </si>
  <si>
    <t>탄성제외</t>
    <phoneticPr fontId="1" type="noConversion"/>
  </si>
  <si>
    <t>탄성 제외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</si>
</sst>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  <font>
      <sz val="8"/>
      <color rgb="FF4E5B61"/>
      <name val="Arial Unicode MS"/>
      <family val="2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30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44</xdr:row>
      <xdr:rowOff>45720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4" workbookViewId="0">
      <selection activeCell="I51" sqref="I51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38"/>
  <sheetViews>
    <sheetView topLeftCell="A19" workbookViewId="0">
      <selection activeCell="I38" sqref="I38"/>
    </sheetView>
  </sheetViews>
  <sheetFormatPr defaultRowHeight="17.399999999999999"/>
  <cols>
    <col min="2" max="2" width="21.69921875" customWidth="1"/>
    <col min="3" max="27" width="17.69921875" customWidth="1"/>
  </cols>
  <sheetData>
    <row r="1" spans="2:29" ht="18" thickBot="1"/>
    <row r="2" spans="2:29" ht="42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  <row r="38" spans="9:9">
      <c r="I38">
        <f>11.2*J33</f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M88"/>
  <sheetViews>
    <sheetView tabSelected="1" topLeftCell="A24" workbookViewId="0">
      <selection activeCell="F43" sqref="F43:K47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2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2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2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2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2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2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  <row r="39" spans="2:12">
      <c r="D39" s="28"/>
    </row>
    <row r="40" spans="2:12">
      <c r="D40" s="28"/>
    </row>
    <row r="41" spans="2:12">
      <c r="B41" t="s">
        <v>26</v>
      </c>
      <c r="C41" t="s">
        <v>99</v>
      </c>
      <c r="D41" s="28"/>
      <c r="E41" t="s">
        <v>93</v>
      </c>
      <c r="F41" t="s">
        <v>92</v>
      </c>
    </row>
    <row r="42" spans="2:12">
      <c r="C42">
        <v>0</v>
      </c>
      <c r="D42" s="28"/>
      <c r="E42">
        <v>0</v>
      </c>
      <c r="F42">
        <f>F29/1000*9.8</f>
        <v>0</v>
      </c>
      <c r="G42">
        <f t="shared" ref="G42:K42" si="9">G29/1000*9.8</f>
        <v>0</v>
      </c>
      <c r="H42">
        <f t="shared" si="9"/>
        <v>0</v>
      </c>
      <c r="I42">
        <f t="shared" si="9"/>
        <v>0</v>
      </c>
      <c r="J42">
        <f t="shared" si="9"/>
        <v>0</v>
      </c>
      <c r="K42">
        <f t="shared" si="9"/>
        <v>0</v>
      </c>
    </row>
    <row r="43" spans="2:12">
      <c r="C43">
        <v>5079</v>
      </c>
      <c r="D43" s="28"/>
      <c r="E43">
        <v>-10</v>
      </c>
      <c r="F43">
        <f>F33-F$32</f>
        <v>49.774200000000008</v>
      </c>
      <c r="G43">
        <f t="shared" ref="G43:K43" si="10">G33-G$32</f>
        <v>35.378</v>
      </c>
      <c r="H43">
        <f t="shared" si="10"/>
        <v>29.762599999999999</v>
      </c>
      <c r="I43">
        <f t="shared" si="10"/>
        <v>26.597200000000004</v>
      </c>
      <c r="J43">
        <f t="shared" si="10"/>
        <v>25.979799999999997</v>
      </c>
      <c r="K43">
        <f t="shared" si="10"/>
        <v>24.323600000000003</v>
      </c>
    </row>
    <row r="44" spans="2:12">
      <c r="C44">
        <v>9927</v>
      </c>
      <c r="D44" s="28"/>
      <c r="E44">
        <v>-20</v>
      </c>
      <c r="F44">
        <f t="shared" ref="F44:K44" si="11">F34-F$32</f>
        <v>97.284600000000012</v>
      </c>
      <c r="G44">
        <f t="shared" si="11"/>
        <v>71.040199999999999</v>
      </c>
      <c r="H44">
        <f t="shared" si="11"/>
        <v>58.339400000000012</v>
      </c>
      <c r="I44">
        <f t="shared" si="11"/>
        <v>52.851400000000005</v>
      </c>
      <c r="J44">
        <f t="shared" si="11"/>
        <v>49.872199999999999</v>
      </c>
      <c r="K44">
        <f t="shared" si="11"/>
        <v>46.5304</v>
      </c>
    </row>
    <row r="45" spans="2:12">
      <c r="C45">
        <v>14609</v>
      </c>
      <c r="D45" s="28"/>
      <c r="E45">
        <v>-30</v>
      </c>
      <c r="F45">
        <f t="shared" ref="F45:K45" si="12">F35-F$32</f>
        <v>143.16819999999998</v>
      </c>
      <c r="G45">
        <f t="shared" si="12"/>
        <v>104.72280000000001</v>
      </c>
      <c r="H45">
        <f t="shared" si="12"/>
        <v>88.396000000000001</v>
      </c>
      <c r="I45">
        <f t="shared" si="12"/>
        <v>80.869600000000005</v>
      </c>
      <c r="J45">
        <f t="shared" si="12"/>
        <v>75.391400000000004</v>
      </c>
      <c r="K45">
        <f t="shared" si="12"/>
        <v>69.697600000000008</v>
      </c>
    </row>
    <row r="46" spans="2:12">
      <c r="C46">
        <v>18849</v>
      </c>
      <c r="D46" s="28"/>
      <c r="E46">
        <v>-40</v>
      </c>
      <c r="F46">
        <f t="shared" ref="F46:K46" si="13">F36-F$32</f>
        <v>184.72020000000001</v>
      </c>
      <c r="G46">
        <f t="shared" si="13"/>
        <v>137.298</v>
      </c>
      <c r="H46">
        <f t="shared" si="13"/>
        <v>117.61960000000001</v>
      </c>
      <c r="I46">
        <f t="shared" si="13"/>
        <v>108.3292</v>
      </c>
      <c r="J46">
        <f t="shared" si="13"/>
        <v>100.61660000000001</v>
      </c>
      <c r="K46">
        <f t="shared" si="13"/>
        <v>91.669200000000004</v>
      </c>
    </row>
    <row r="47" spans="2:12">
      <c r="C47">
        <v>22588</v>
      </c>
      <c r="D47" s="28"/>
      <c r="E47">
        <v>-50</v>
      </c>
      <c r="F47">
        <f t="shared" ref="F47:K47" si="14">F37-F$32</f>
        <v>221.36240000000001</v>
      </c>
      <c r="G47">
        <f t="shared" si="14"/>
        <v>166.68820000000002</v>
      </c>
      <c r="H47">
        <f t="shared" si="14"/>
        <v>146.58839999999998</v>
      </c>
      <c r="I47">
        <f t="shared" si="14"/>
        <v>135.41640000000001</v>
      </c>
      <c r="J47">
        <f t="shared" si="14"/>
        <v>125.19500000000002</v>
      </c>
      <c r="K47">
        <f t="shared" si="14"/>
        <v>111.92580000000001</v>
      </c>
    </row>
    <row r="48" spans="2:12">
      <c r="D48" s="28"/>
      <c r="F48" t="s">
        <v>88</v>
      </c>
      <c r="G48" t="s">
        <v>83</v>
      </c>
      <c r="H48" t="s">
        <v>84</v>
      </c>
      <c r="I48" t="s">
        <v>85</v>
      </c>
      <c r="J48" t="s">
        <v>86</v>
      </c>
      <c r="K48" t="s">
        <v>87</v>
      </c>
      <c r="L48" t="s">
        <v>89</v>
      </c>
    </row>
    <row r="49" spans="2:12">
      <c r="D49" s="28"/>
    </row>
    <row r="50" spans="2:12">
      <c r="D50" s="28"/>
    </row>
    <row r="51" spans="2:12">
      <c r="D51" s="28"/>
    </row>
    <row r="53" spans="2:12">
      <c r="B53" t="s">
        <v>94</v>
      </c>
      <c r="G53" t="s">
        <v>81</v>
      </c>
    </row>
    <row r="54" spans="2:12">
      <c r="B54" t="s">
        <v>80</v>
      </c>
      <c r="C54">
        <v>148</v>
      </c>
      <c r="E54" t="s">
        <v>80</v>
      </c>
      <c r="F54">
        <v>154</v>
      </c>
      <c r="G54">
        <v>143</v>
      </c>
      <c r="H54">
        <f>$G$54-H57</f>
        <v>123</v>
      </c>
      <c r="I54">
        <f t="shared" ref="I54:L54" si="15">$G$54-I57</f>
        <v>103</v>
      </c>
      <c r="J54">
        <f t="shared" si="15"/>
        <v>83</v>
      </c>
      <c r="K54">
        <f t="shared" si="15"/>
        <v>63</v>
      </c>
      <c r="L54">
        <f t="shared" si="15"/>
        <v>41</v>
      </c>
    </row>
    <row r="56" spans="2:12">
      <c r="B56" t="s">
        <v>79</v>
      </c>
      <c r="C56">
        <v>238</v>
      </c>
      <c r="E56" t="s">
        <v>79</v>
      </c>
      <c r="F56">
        <v>238</v>
      </c>
      <c r="G56">
        <v>216</v>
      </c>
      <c r="H56">
        <f>$G$16-H57</f>
        <v>196</v>
      </c>
      <c r="I56">
        <f t="shared" ref="I56:L56" si="16">$G$16-I57</f>
        <v>176</v>
      </c>
      <c r="J56">
        <f t="shared" si="16"/>
        <v>156</v>
      </c>
      <c r="K56">
        <f t="shared" si="16"/>
        <v>136</v>
      </c>
      <c r="L56">
        <f t="shared" si="16"/>
        <v>114</v>
      </c>
    </row>
    <row r="57" spans="2:12">
      <c r="B57" t="s">
        <v>77</v>
      </c>
      <c r="C57">
        <v>-11</v>
      </c>
      <c r="E57" t="s">
        <v>77</v>
      </c>
      <c r="F57">
        <v>-11</v>
      </c>
      <c r="G57">
        <v>0</v>
      </c>
      <c r="H57">
        <v>20</v>
      </c>
      <c r="I57">
        <v>40</v>
      </c>
      <c r="J57">
        <v>60</v>
      </c>
      <c r="K57">
        <v>80</v>
      </c>
      <c r="L57">
        <v>102</v>
      </c>
    </row>
    <row r="58" spans="2:12">
      <c r="B58" t="s">
        <v>26</v>
      </c>
      <c r="E58" t="s">
        <v>90</v>
      </c>
      <c r="F58" t="s">
        <v>91</v>
      </c>
    </row>
    <row r="59" spans="2:12">
      <c r="C59">
        <v>0</v>
      </c>
      <c r="E59">
        <v>0</v>
      </c>
      <c r="F59" s="29">
        <v>2116</v>
      </c>
      <c r="G59">
        <v>0</v>
      </c>
      <c r="H59">
        <v>-645</v>
      </c>
      <c r="I59" s="28">
        <v>-889</v>
      </c>
      <c r="J59" s="29">
        <v>-943</v>
      </c>
      <c r="K59">
        <v>-1015</v>
      </c>
    </row>
    <row r="60" spans="2:12">
      <c r="E60">
        <v>-10</v>
      </c>
      <c r="F60" s="29">
        <f>7398.1-$F$69</f>
        <v>6791.7000000000007</v>
      </c>
      <c r="G60" s="29">
        <v>3373.4</v>
      </c>
      <c r="H60" s="29">
        <v>2432</v>
      </c>
      <c r="I60" s="29">
        <v>1769</v>
      </c>
      <c r="J60" s="29">
        <f>2492.7+$J$59</f>
        <v>1549.6999999999998</v>
      </c>
      <c r="K60" s="29">
        <f>2307.5+$K$69</f>
        <v>1432.5</v>
      </c>
    </row>
    <row r="61" spans="2:12">
      <c r="E61">
        <v>-20</v>
      </c>
      <c r="F61" s="29">
        <f>11760.3-$F$69</f>
        <v>11153.9</v>
      </c>
      <c r="G61" s="29">
        <v>6967.1</v>
      </c>
      <c r="H61" s="29">
        <v>5659.7</v>
      </c>
      <c r="I61" s="29">
        <v>4547.1000000000004</v>
      </c>
      <c r="J61" s="29">
        <f>5130.5+$J$59</f>
        <v>4187.5</v>
      </c>
      <c r="K61" s="29">
        <f>4938.9+$K$69</f>
        <v>4063.8999999999996</v>
      </c>
    </row>
    <row r="62" spans="2:12">
      <c r="E62">
        <v>-30</v>
      </c>
      <c r="F62" s="29">
        <f>15123.4-$F$69</f>
        <v>14517</v>
      </c>
      <c r="G62" s="29">
        <v>10431.4</v>
      </c>
      <c r="H62" s="29">
        <v>8855.1</v>
      </c>
      <c r="I62" s="29">
        <v>7387.5</v>
      </c>
      <c r="J62" s="29">
        <f>7732+$J$59</f>
        <v>6789</v>
      </c>
      <c r="K62" s="29">
        <f>7536.2+$K$69</f>
        <v>6661.2</v>
      </c>
    </row>
    <row r="63" spans="2:12">
      <c r="E63">
        <v>-40</v>
      </c>
      <c r="F63" s="29">
        <f>19761.7-$F$69</f>
        <v>19155.3</v>
      </c>
      <c r="G63" s="29">
        <v>13820.9</v>
      </c>
      <c r="H63" s="29">
        <v>11947.8</v>
      </c>
      <c r="I63" s="29">
        <v>10189.299999999999</v>
      </c>
      <c r="J63" s="29">
        <f>10351.2+$J$59</f>
        <v>9408.2000000000007</v>
      </c>
      <c r="K63" s="29">
        <f>10084+$K$69</f>
        <v>9209</v>
      </c>
    </row>
    <row r="64" spans="2:12">
      <c r="D64">
        <v>48</v>
      </c>
      <c r="E64">
        <v>-50</v>
      </c>
      <c r="F64" s="29">
        <f>21965-$F$69</f>
        <v>21358.6</v>
      </c>
      <c r="G64" s="29">
        <v>16625.5</v>
      </c>
      <c r="H64" s="29">
        <v>14748</v>
      </c>
      <c r="I64" s="29">
        <v>12812.1</v>
      </c>
      <c r="J64" s="29">
        <f>12842.5+$J$59</f>
        <v>11899.5</v>
      </c>
      <c r="K64" s="29">
        <f>12469.2+$K$69</f>
        <v>11594.2</v>
      </c>
    </row>
    <row r="65" spans="2:13">
      <c r="F65">
        <f>F54/$G$54</f>
        <v>1.0769230769230769</v>
      </c>
      <c r="G65">
        <f>G54/$G$54</f>
        <v>1</v>
      </c>
      <c r="H65">
        <f t="shared" ref="H65:L65" si="17">H54/$G$54</f>
        <v>0.8601398601398601</v>
      </c>
      <c r="I65">
        <f t="shared" si="17"/>
        <v>0.72027972027972031</v>
      </c>
      <c r="J65">
        <f t="shared" si="17"/>
        <v>0.58041958041958042</v>
      </c>
      <c r="K65">
        <f t="shared" si="17"/>
        <v>0.44055944055944057</v>
      </c>
      <c r="L65">
        <f t="shared" si="17"/>
        <v>0.28671328671328672</v>
      </c>
      <c r="M65" t="s">
        <v>89</v>
      </c>
    </row>
    <row r="67" spans="2:13">
      <c r="E67" t="s">
        <v>95</v>
      </c>
      <c r="F67" s="29">
        <v>2166</v>
      </c>
      <c r="J67" s="29">
        <v>-943</v>
      </c>
      <c r="K67" s="29">
        <v>-1015</v>
      </c>
    </row>
    <row r="68" spans="2:13">
      <c r="E68" t="s">
        <v>96</v>
      </c>
      <c r="F68" s="29">
        <v>2772.4</v>
      </c>
      <c r="J68" t="s">
        <v>97</v>
      </c>
      <c r="K68">
        <v>-140</v>
      </c>
    </row>
    <row r="69" spans="2:13">
      <c r="F69">
        <f>F68-F67</f>
        <v>606.40000000000009</v>
      </c>
      <c r="H69" s="29"/>
      <c r="I69" s="29"/>
      <c r="K69">
        <f>K67-K68</f>
        <v>-875</v>
      </c>
    </row>
    <row r="71" spans="2:13">
      <c r="B71" t="s">
        <v>26</v>
      </c>
      <c r="D71" s="28"/>
      <c r="E71" t="s">
        <v>93</v>
      </c>
      <c r="F71" t="s">
        <v>92</v>
      </c>
    </row>
    <row r="72" spans="2:13">
      <c r="C72">
        <v>0</v>
      </c>
      <c r="D72" s="28"/>
      <c r="E72">
        <v>0</v>
      </c>
      <c r="F72">
        <f>F59/1000*9.8</f>
        <v>20.736800000000002</v>
      </c>
      <c r="G72">
        <f t="shared" ref="G72:K72" si="18">G59/1000*9.8</f>
        <v>0</v>
      </c>
      <c r="H72">
        <f t="shared" si="18"/>
        <v>-6.3210000000000006</v>
      </c>
      <c r="I72">
        <f t="shared" si="18"/>
        <v>-8.7122000000000011</v>
      </c>
      <c r="J72">
        <f t="shared" si="18"/>
        <v>-9.2414000000000005</v>
      </c>
      <c r="K72">
        <f t="shared" si="18"/>
        <v>-9.9469999999999992</v>
      </c>
    </row>
    <row r="73" spans="2:13">
      <c r="C73">
        <v>5079</v>
      </c>
      <c r="D73" s="28"/>
      <c r="E73">
        <v>-10</v>
      </c>
      <c r="F73">
        <f t="shared" ref="F73:K73" si="19">F60/1000*9.8</f>
        <v>66.558660000000003</v>
      </c>
      <c r="G73">
        <f t="shared" si="19"/>
        <v>33.059320000000007</v>
      </c>
      <c r="H73">
        <f t="shared" si="19"/>
        <v>23.833600000000001</v>
      </c>
      <c r="I73">
        <f t="shared" si="19"/>
        <v>17.336200000000002</v>
      </c>
      <c r="J73">
        <f t="shared" si="19"/>
        <v>15.187059999999999</v>
      </c>
      <c r="K73">
        <f t="shared" si="19"/>
        <v>14.038500000000003</v>
      </c>
    </row>
    <row r="74" spans="2:13">
      <c r="C74">
        <v>9927</v>
      </c>
      <c r="D74" s="28"/>
      <c r="E74">
        <v>-20</v>
      </c>
      <c r="F74">
        <f t="shared" ref="F74:K74" si="20">F61/1000*9.8</f>
        <v>109.30822000000001</v>
      </c>
      <c r="G74">
        <f t="shared" si="20"/>
        <v>68.277580000000015</v>
      </c>
      <c r="H74">
        <f t="shared" si="20"/>
        <v>55.465060000000001</v>
      </c>
      <c r="I74">
        <f t="shared" si="20"/>
        <v>44.561580000000006</v>
      </c>
      <c r="J74">
        <f t="shared" si="20"/>
        <v>41.037500000000001</v>
      </c>
      <c r="K74">
        <f t="shared" si="20"/>
        <v>39.826219999999999</v>
      </c>
    </row>
    <row r="75" spans="2:13">
      <c r="C75">
        <v>14609</v>
      </c>
      <c r="D75" s="28"/>
      <c r="E75">
        <v>-30</v>
      </c>
      <c r="F75">
        <f t="shared" ref="F75:K75" si="21">F62/1000*9.8</f>
        <v>142.26660000000001</v>
      </c>
      <c r="G75">
        <f t="shared" si="21"/>
        <v>102.22772000000001</v>
      </c>
      <c r="H75">
        <f t="shared" si="21"/>
        <v>86.779980000000009</v>
      </c>
      <c r="I75">
        <f t="shared" si="21"/>
        <v>72.397500000000008</v>
      </c>
      <c r="J75">
        <f t="shared" si="21"/>
        <v>66.532200000000003</v>
      </c>
      <c r="K75">
        <f t="shared" si="21"/>
        <v>65.27976000000001</v>
      </c>
    </row>
    <row r="76" spans="2:13">
      <c r="C76">
        <v>18849</v>
      </c>
      <c r="D76" s="28"/>
      <c r="E76">
        <v>-40</v>
      </c>
      <c r="F76">
        <f t="shared" ref="F76:K76" si="22">F63/1000*9.8</f>
        <v>187.72194000000002</v>
      </c>
      <c r="G76">
        <f t="shared" si="22"/>
        <v>135.44482000000002</v>
      </c>
      <c r="H76">
        <f t="shared" si="22"/>
        <v>117.08844000000001</v>
      </c>
      <c r="I76">
        <f t="shared" si="22"/>
        <v>99.855140000000006</v>
      </c>
      <c r="J76">
        <f t="shared" si="22"/>
        <v>92.200360000000018</v>
      </c>
      <c r="K76">
        <f t="shared" si="22"/>
        <v>90.248199999999997</v>
      </c>
    </row>
    <row r="77" spans="2:13">
      <c r="C77">
        <v>22588</v>
      </c>
      <c r="D77" s="28"/>
      <c r="E77">
        <v>-50</v>
      </c>
      <c r="F77">
        <f t="shared" ref="F77:K77" si="23">F64/1000*9.8</f>
        <v>209.31428</v>
      </c>
      <c r="G77">
        <f t="shared" si="23"/>
        <v>162.9299</v>
      </c>
      <c r="H77">
        <f t="shared" si="23"/>
        <v>144.53040000000001</v>
      </c>
      <c r="I77">
        <f t="shared" si="23"/>
        <v>125.55858000000002</v>
      </c>
      <c r="J77">
        <f t="shared" si="23"/>
        <v>116.61510000000001</v>
      </c>
      <c r="K77">
        <f t="shared" si="23"/>
        <v>113.62316000000001</v>
      </c>
    </row>
    <row r="78" spans="2:13">
      <c r="D78" s="28"/>
      <c r="F78" t="s">
        <v>88</v>
      </c>
      <c r="G78" t="s">
        <v>83</v>
      </c>
      <c r="H78" t="s">
        <v>84</v>
      </c>
      <c r="I78" t="s">
        <v>85</v>
      </c>
      <c r="J78" t="s">
        <v>86</v>
      </c>
      <c r="K78" t="s">
        <v>87</v>
      </c>
      <c r="L78" t="s">
        <v>89</v>
      </c>
    </row>
    <row r="81" spans="2:12">
      <c r="B81" t="s">
        <v>26</v>
      </c>
      <c r="C81" t="s">
        <v>98</v>
      </c>
      <c r="D81" s="28"/>
      <c r="E81" t="s">
        <v>93</v>
      </c>
      <c r="F81" t="s">
        <v>92</v>
      </c>
    </row>
    <row r="82" spans="2:12">
      <c r="C82">
        <v>0</v>
      </c>
      <c r="D82" s="28"/>
      <c r="E82">
        <v>0</v>
      </c>
    </row>
    <row r="83" spans="2:12">
      <c r="C83">
        <v>5079</v>
      </c>
      <c r="D83" s="28"/>
      <c r="E83">
        <v>-10</v>
      </c>
      <c r="F83">
        <f>F73-$F$72</f>
        <v>45.821860000000001</v>
      </c>
      <c r="G83">
        <f>G73-$G$72</f>
        <v>33.059320000000007</v>
      </c>
      <c r="H83">
        <f>H73-$H$72</f>
        <v>30.154600000000002</v>
      </c>
      <c r="I83">
        <f>I73-$I$72</f>
        <v>26.048400000000001</v>
      </c>
      <c r="J83">
        <f>J73-$J$72</f>
        <v>24.428460000000001</v>
      </c>
      <c r="K83">
        <f>K73-$K$72</f>
        <v>23.985500000000002</v>
      </c>
    </row>
    <row r="84" spans="2:12">
      <c r="C84">
        <v>9927</v>
      </c>
      <c r="D84" s="28"/>
      <c r="E84">
        <v>-20</v>
      </c>
      <c r="F84">
        <f t="shared" ref="F84:F87" si="24">F74-$F$72</f>
        <v>88.571420000000003</v>
      </c>
      <c r="G84">
        <f t="shared" ref="G84:G87" si="25">G74-$G$72</f>
        <v>68.277580000000015</v>
      </c>
      <c r="H84">
        <f t="shared" ref="H84:H87" si="26">H74-$H$72</f>
        <v>61.786059999999999</v>
      </c>
      <c r="I84">
        <f t="shared" ref="I84:I87" si="27">I74-$I$72</f>
        <v>53.273780000000009</v>
      </c>
      <c r="J84">
        <f t="shared" ref="J84:J87" si="28">J74-$J$72</f>
        <v>50.2789</v>
      </c>
      <c r="K84">
        <f t="shared" ref="K84:K87" si="29">K74-$K$72</f>
        <v>49.773219999999995</v>
      </c>
    </row>
    <row r="85" spans="2:12">
      <c r="C85">
        <v>14609</v>
      </c>
      <c r="D85" s="28"/>
      <c r="E85">
        <v>-30</v>
      </c>
      <c r="F85">
        <f t="shared" si="24"/>
        <v>121.52980000000001</v>
      </c>
      <c r="G85">
        <f t="shared" si="25"/>
        <v>102.22772000000001</v>
      </c>
      <c r="H85">
        <f t="shared" si="26"/>
        <v>93.100980000000007</v>
      </c>
      <c r="I85">
        <f t="shared" si="27"/>
        <v>81.109700000000004</v>
      </c>
      <c r="J85">
        <f t="shared" si="28"/>
        <v>75.773600000000002</v>
      </c>
      <c r="K85">
        <f t="shared" si="29"/>
        <v>75.226760000000013</v>
      </c>
    </row>
    <row r="86" spans="2:12">
      <c r="C86">
        <v>18849</v>
      </c>
      <c r="D86" s="28"/>
      <c r="E86">
        <v>-40</v>
      </c>
      <c r="F86">
        <f t="shared" si="24"/>
        <v>166.98514</v>
      </c>
      <c r="G86">
        <f t="shared" si="25"/>
        <v>135.44482000000002</v>
      </c>
      <c r="H86">
        <f t="shared" si="26"/>
        <v>123.40944</v>
      </c>
      <c r="I86">
        <f t="shared" si="27"/>
        <v>108.56734</v>
      </c>
      <c r="J86">
        <f t="shared" si="28"/>
        <v>101.44176000000002</v>
      </c>
      <c r="K86">
        <f t="shared" si="29"/>
        <v>100.1952</v>
      </c>
    </row>
    <row r="87" spans="2:12">
      <c r="C87">
        <v>22588</v>
      </c>
      <c r="D87" s="28"/>
      <c r="E87">
        <v>-50</v>
      </c>
      <c r="F87">
        <f t="shared" si="24"/>
        <v>188.57747999999998</v>
      </c>
      <c r="G87">
        <f t="shared" si="25"/>
        <v>162.9299</v>
      </c>
      <c r="H87">
        <f t="shared" si="26"/>
        <v>150.85140000000001</v>
      </c>
      <c r="I87">
        <f t="shared" si="27"/>
        <v>134.27078000000003</v>
      </c>
      <c r="J87">
        <f t="shared" si="28"/>
        <v>125.85650000000001</v>
      </c>
      <c r="K87">
        <f t="shared" si="29"/>
        <v>123.57016000000002</v>
      </c>
    </row>
    <row r="88" spans="2:12">
      <c r="D88" s="28"/>
      <c r="F88" t="s">
        <v>88</v>
      </c>
      <c r="G88" t="s">
        <v>83</v>
      </c>
      <c r="H88" t="s">
        <v>84</v>
      </c>
      <c r="I88" t="s">
        <v>85</v>
      </c>
      <c r="J88" t="s">
        <v>86</v>
      </c>
      <c r="K88" t="s">
        <v>87</v>
      </c>
      <c r="L88" t="s">
        <v>89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2023-07-12T08:52:30Z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